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25" windowHeight="9720"/>
  </bookViews>
  <sheets>
    <sheet name="Zestawieni" sheetId="1" r:id="rId1"/>
    <sheet name="Suma_ranking" sheetId="8" r:id="rId2"/>
    <sheet name="Cena" sheetId="6" r:id="rId3"/>
    <sheet name="Procesor" sheetId="2" r:id="rId4"/>
    <sheet name="Karta graf" sheetId="3" r:id="rId5"/>
    <sheet name="Waga" sheetId="4" r:id="rId6"/>
    <sheet name="Dysk" sheetId="5" r:id="rId7"/>
    <sheet name="Bateria" sheetId="10" r:id="rId8"/>
    <sheet name="Dodatkowe" sheetId="7" r:id="rId9"/>
    <sheet name="Intrukcja_testu" sheetId="9" r:id="rId10"/>
  </sheets>
  <definedNames>
    <definedName name="_xlnm._FilterDatabase" localSheetId="1" hidden="1">Suma_ranking!$A$1:$B$1</definedName>
    <definedName name="_xlnm._FilterDatabase" localSheetId="5" hidden="1">Waga!$A$1:$C$1</definedName>
    <definedName name="_xlnm._FilterDatabase" localSheetId="0" hidden="1">Zestawieni!$A$1:$AC$1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1" l="1"/>
  <c r="AB10" i="1"/>
  <c r="AB6" i="1"/>
  <c r="AB7" i="1"/>
  <c r="AB8" i="1"/>
  <c r="AB5" i="1"/>
  <c r="AB2" i="1"/>
  <c r="AB9" i="1"/>
  <c r="AB4" i="1"/>
  <c r="C4" i="10"/>
  <c r="C5" i="10" s="1"/>
  <c r="C6" i="10" s="1"/>
  <c r="C7" i="10" s="1"/>
  <c r="C8" i="10" s="1"/>
  <c r="C9" i="10" s="1"/>
  <c r="C3" i="10"/>
  <c r="G2" i="10"/>
  <c r="H4" i="2"/>
  <c r="D4" i="2"/>
  <c r="D5" i="2"/>
  <c r="D6" i="2" s="1"/>
  <c r="D7" i="2" s="1"/>
  <c r="D3" i="2"/>
  <c r="B13" i="6" l="1"/>
  <c r="B12" i="6"/>
  <c r="F4" i="6" l="1"/>
  <c r="F3" i="6"/>
  <c r="F2" i="6"/>
  <c r="F1" i="6"/>
  <c r="C10" i="4"/>
  <c r="C3" i="4" s="1"/>
  <c r="C4" i="4" s="1"/>
  <c r="C5" i="4" s="1"/>
  <c r="C6" i="4" s="1"/>
  <c r="C7" i="4" s="1"/>
  <c r="C8" i="4" s="1"/>
</calcChain>
</file>

<file path=xl/comments1.xml><?xml version="1.0" encoding="utf-8"?>
<comments xmlns="http://schemas.openxmlformats.org/spreadsheetml/2006/main">
  <authors>
    <author>Korodak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Korodak:</t>
        </r>
        <r>
          <rPr>
            <sz val="9"/>
            <color indexed="81"/>
            <rFont val="Tahoma"/>
            <family val="2"/>
            <charset val="238"/>
          </rPr>
          <t xml:space="preserve">
Z ekspozycji?</t>
        </r>
      </text>
    </comment>
  </commentList>
</comments>
</file>

<file path=xl/sharedStrings.xml><?xml version="1.0" encoding="utf-8"?>
<sst xmlns="http://schemas.openxmlformats.org/spreadsheetml/2006/main" count="227" uniqueCount="156">
  <si>
    <t>Nazwa laptopa</t>
  </si>
  <si>
    <t>Dostawca</t>
  </si>
  <si>
    <t>Procesor</t>
  </si>
  <si>
    <t>Napęd optyczny</t>
  </si>
  <si>
    <t>Nominalna rozdzielczość ekranu</t>
  </si>
  <si>
    <t>Cena [zł]</t>
  </si>
  <si>
    <t>Gwarancja [miesiące]</t>
  </si>
  <si>
    <t>RAM zainstalowany [GB]</t>
  </si>
  <si>
    <t>Typ dysku i pojemność [GB]</t>
  </si>
  <si>
    <t>Przekątna wyświetlacza [cale]</t>
  </si>
  <si>
    <t>HDD 500 GB</t>
  </si>
  <si>
    <t>Łączność bezprzewodowa</t>
  </si>
  <si>
    <t>Oprogramowanie</t>
  </si>
  <si>
    <t>Propozycja od</t>
  </si>
  <si>
    <t>NEONET</t>
  </si>
  <si>
    <t>MEDIA EXPERT</t>
  </si>
  <si>
    <t>Intel HD Graphics</t>
  </si>
  <si>
    <t>MEDIA MARKT</t>
  </si>
  <si>
    <t>HDD 1000 GB</t>
  </si>
  <si>
    <t>SATURN</t>
  </si>
  <si>
    <t>RTV EURO AGD</t>
  </si>
  <si>
    <t>SFERIS</t>
  </si>
  <si>
    <t>PROLINE</t>
  </si>
  <si>
    <t>X-KOM.pl</t>
  </si>
  <si>
    <t>Komputronik</t>
  </si>
  <si>
    <t>Dysk [5%]</t>
  </si>
  <si>
    <t>Karta graficzna</t>
  </si>
  <si>
    <t>Procesor [15%]</t>
  </si>
  <si>
    <t>Waga [10%]</t>
  </si>
  <si>
    <t>Oprogramowanie [10%]</t>
  </si>
  <si>
    <t>brak</t>
  </si>
  <si>
    <t>pkt</t>
  </si>
  <si>
    <t>Miejsce</t>
  </si>
  <si>
    <t>Pkt</t>
  </si>
  <si>
    <t>Nazwa</t>
  </si>
  <si>
    <t>Waga</t>
  </si>
  <si>
    <t>miejsce</t>
  </si>
  <si>
    <t>Pojemność</t>
  </si>
  <si>
    <t>Max</t>
  </si>
  <si>
    <t>Recovery</t>
  </si>
  <si>
    <t>Podsumowanie pkt</t>
  </si>
  <si>
    <t>PKT</t>
  </si>
  <si>
    <t>Karta graficzny [15%]</t>
  </si>
  <si>
    <t>http://www.x-kom.pl/p/295913-notebook-laptop-156-dell-inspiron-5551-n3540-8gb-500-dvd-rw-win10.html?_ga=1.267719368.773382989.1436020555</t>
  </si>
  <si>
    <t>http://www.mediaexpert.pl/laptopy/laptop-lenovo-ideapad-100-15ibd-80qq006spb-,id-611304</t>
  </si>
  <si>
    <t>http://www.euro.com.pl/laptopy-i-netbooki/hp-17-p100nw-e1-6010-4gb-500gb-r2-w10.bhtml#opis</t>
  </si>
  <si>
    <t>https://mediamarkt.pl/komputery-i-tablety/notebook-asus-f540sa-xx103t</t>
  </si>
  <si>
    <t>http://proline.pl/?p=X551CA-RI3N15</t>
  </si>
  <si>
    <t>http://www.sferis.pl/p/401843-laptop-dell-inspiron-15-5551-4263-n3540-156-4gb-500gb-int-win10.html</t>
  </si>
  <si>
    <t>http://www.neonet.pl/lenovo-laptop-lenovo-100-15iby-80mj00f4pb.html</t>
  </si>
  <si>
    <t>https://saturn.pl/komputery-i-tablety/notebook-lenovo-g50-80-80e502grpb</t>
  </si>
  <si>
    <t>http://www.komputronik.pl/product/310217/Elektronika/Laptopy_Tablety/DELL_Inspiron_15_5551_1379_.html</t>
  </si>
  <si>
    <t>Pkt z testu</t>
  </si>
  <si>
    <t>Nagrywarka DVD+/-RW DualLayer</t>
  </si>
  <si>
    <t>15,6"</t>
  </si>
  <si>
    <t>Dodałem kolumnę RATY</t>
  </si>
  <si>
    <t>Usunełem kolumnę Karta sieciowa</t>
  </si>
  <si>
    <t>Wi-Fi 802.11 b/g/n/ac</t>
  </si>
  <si>
    <t>Dodatkowe/inne</t>
  </si>
  <si>
    <t>Usunełem kolumnę technologia, i scaliłem w jedno, dodatkowe/inne</t>
  </si>
  <si>
    <t>Partycja recovery (opcja przywrócenia systemu z dysku), USB 3.0 - 1 szt.
USB 2.0 - 2 szt.
HDMI - 1 szt. 1.0 Mpix</t>
  </si>
  <si>
    <t>Dodatkowe/inne [10%]</t>
  </si>
  <si>
    <t>Bateria</t>
  </si>
  <si>
    <t>Dodałem kolumnę bateria</t>
  </si>
  <si>
    <t>2.3</t>
  </si>
  <si>
    <t>1366 x 768</t>
  </si>
  <si>
    <t>DVD+/-RW Super Multi Dual Layer</t>
  </si>
  <si>
    <t>802.11 b/g/n</t>
  </si>
  <si>
    <t>Intel HD Graphics 5500</t>
  </si>
  <si>
    <t>USB 3.0 - 1 szt.
USB 2.0 - 2 szt. HDMI - 1 szt. Wbudowana kamera</t>
  </si>
  <si>
    <t>Windows 10</t>
  </si>
  <si>
    <t>17,3"</t>
  </si>
  <si>
    <t>1600 x 900</t>
  </si>
  <si>
    <t>AMD® Radeon R2</t>
  </si>
  <si>
    <t>Super Multi DVD+/-RW/RAM</t>
  </si>
  <si>
    <t>brak danych</t>
  </si>
  <si>
    <t>Intel Pentium N3700</t>
  </si>
  <si>
    <t>4 GB</t>
  </si>
  <si>
    <t xml:space="preserve">WiFi 802.11 b/g/n </t>
  </si>
  <si>
    <t>0.3 Mpix USB 3.1 - 1 szt. USB 3.0 - 1 szt.
USB 2.0 - 1 szt. HDMI, Dropbox , Evernote , McAfee Internet Security , Office 365 (miesięczny trial)</t>
  </si>
  <si>
    <t xml:space="preserve">
1.9</t>
  </si>
  <si>
    <t>Intel Core i3 (1,8GHZ)</t>
  </si>
  <si>
    <t>Windows 8</t>
  </si>
  <si>
    <t>DVD-RW</t>
  </si>
  <si>
    <t>Intel HD 4000</t>
  </si>
  <si>
    <t>1366x768</t>
  </si>
  <si>
    <t>802,11 b/g/n</t>
  </si>
  <si>
    <t>Nagrywarka DVD</t>
  </si>
  <si>
    <t>USB 3.0 - 1 szt.
USB 2.0 - 2 szt. HDMI - 1 szt. Wbudowana kamera 1.0 Mpix</t>
  </si>
  <si>
    <t>4 komorowa 40 Whr</t>
  </si>
  <si>
    <t>Intel Pentium N3540</t>
  </si>
  <si>
    <t>Super Multi DVD +/- RW</t>
  </si>
  <si>
    <t>USB 3.0 - 1 szt.
USB 2.0 - 2 szt. HDMI - 1 szt. Wbudowana kamera 0.3 Mpix</t>
  </si>
  <si>
    <t xml:space="preserve">
Intel Pentium 3825U</t>
  </si>
  <si>
    <t>6 GB</t>
  </si>
  <si>
    <t>AMD Radeon R5 M330 2GB</t>
  </si>
  <si>
    <t>4-komorowy (240h pracy)</t>
  </si>
  <si>
    <t>WiFi 802.11 ac</t>
  </si>
  <si>
    <t>Windows 8.1</t>
  </si>
  <si>
    <t>DVD+/-RW DL</t>
  </si>
  <si>
    <t>4- komorowy</t>
  </si>
  <si>
    <t>Intel Core i5-5200U</t>
  </si>
  <si>
    <t>AMD® E-Series E1-6010</t>
  </si>
  <si>
    <t xml:space="preserve"> 8 GB</t>
  </si>
  <si>
    <t>4-komorowa, 2700 mAh</t>
  </si>
  <si>
    <t>2300 mAh</t>
  </si>
  <si>
    <t>3-komorowa</t>
  </si>
  <si>
    <t>3-komorowy 2300 mAh</t>
  </si>
  <si>
    <t>Waga z baterią [kg]</t>
  </si>
  <si>
    <t>Cena [20%]</t>
  </si>
  <si>
    <t>Zmieniam wagi dla każdej pozycji, ze względu na małą rozbieżność.</t>
  </si>
  <si>
    <t>Bateria [10%]</t>
  </si>
  <si>
    <t>Min</t>
  </si>
  <si>
    <t>1. Pobierz MAX z próby</t>
  </si>
  <si>
    <t>2. Pobierz MIN z próby</t>
  </si>
  <si>
    <t>3. Wyznacz każdą cenę z próby, bez duplikatów</t>
  </si>
  <si>
    <t>4. Oblicz pkt według wzoru, MAX.Cena/Cena.oferty * 100</t>
  </si>
  <si>
    <t>Rata [zł]</t>
  </si>
  <si>
    <t>Zmieniam sposób liczenia dla ceny, szczegóły w zakładce Cena</t>
  </si>
  <si>
    <t>Dodaję kolumnę Rata tylko poglądowo.</t>
  </si>
  <si>
    <t>Wyniki pkt z testu pobrane ze strony: http://www.cpubenchmark.net/</t>
  </si>
  <si>
    <t>Odczytuję wyniki</t>
  </si>
  <si>
    <t>Wpisuję do każdego procesora</t>
  </si>
  <si>
    <t>Sortuję od MAX --&gt; MIN</t>
  </si>
  <si>
    <t>Ustalam miejsce</t>
  </si>
  <si>
    <t>Dzielę 100/ilość miejsc</t>
  </si>
  <si>
    <t>~</t>
  </si>
  <si>
    <t>Modyfikuję do krotności 5 w dół lub górę</t>
  </si>
  <si>
    <t>Wydajność</t>
  </si>
  <si>
    <t>1. Zestawiam wszystkie karty</t>
  </si>
  <si>
    <t>2. Duplikaty usuwam</t>
  </si>
  <si>
    <t>3. Odczytuję pkt z http://www.videocardbenchmark.net/</t>
  </si>
  <si>
    <t>4. Tworzę ranking</t>
  </si>
  <si>
    <t>5. przypisuję PKT</t>
  </si>
  <si>
    <t>6. Zmniejszam  Intel HD Graphic do najmniejszej wartości ze względu na brak szczegółów</t>
  </si>
  <si>
    <t>Wywalam napęd, bo wszystkie laptopy mają.</t>
  </si>
  <si>
    <t>Pamięć RAM [5%]</t>
  </si>
  <si>
    <t>Dodaję RAM do oceny</t>
  </si>
  <si>
    <t>Kamera 1.0</t>
  </si>
  <si>
    <t>Kamera 0.3</t>
  </si>
  <si>
    <t>Wifi AC</t>
  </si>
  <si>
    <t>USB 3.1</t>
  </si>
  <si>
    <t>Extra software</t>
  </si>
  <si>
    <t>17''</t>
  </si>
  <si>
    <t>Wifi BGN</t>
  </si>
  <si>
    <t>LENOVO G50-80 80E502GRPB</t>
  </si>
  <si>
    <t>LENOVO IdeaPad 100-15IBD (80QQ006SPB)</t>
  </si>
  <si>
    <t>Dell Inspiron 5551 N3540/8GB/500/DVD-RW/Win10</t>
  </si>
  <si>
    <t>Lenovo 100-15IBY 80MJ00F4PB</t>
  </si>
  <si>
    <t>ASUS F540SA-XX103T</t>
  </si>
  <si>
    <t>Asus X551CA-RI3N15</t>
  </si>
  <si>
    <t>Dell Inspiron 15 5551-4263</t>
  </si>
  <si>
    <t>DELL Inspiron 15 5551 [1379]</t>
  </si>
  <si>
    <t>HP 17-P100NW E1-6010</t>
  </si>
  <si>
    <t>Przeglądanie ofert sklepów i wybranie pozycji zbliżonych do wybranej ceny.</t>
  </si>
  <si>
    <t>Wpisanie w każdą pozycję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</si>
</sst>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/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0" fillId="3" borderId="0" xfId="0" applyFill="1"/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turn.pl/komputery-i-tablety/notebook-lenovo-g50-80-80e502grpb" TargetMode="External"/><Relationship Id="rId3" Type="http://schemas.openxmlformats.org/officeDocument/2006/relationships/hyperlink" Target="http://www.sferis.pl/p/401843-laptop-dell-inspiron-15-5551-4263-n3540-156-4gb-500gb-int-win10.html" TargetMode="External"/><Relationship Id="rId7" Type="http://schemas.openxmlformats.org/officeDocument/2006/relationships/hyperlink" Target="http://www.neonet.pl/lenovo-laptop-lenovo-100-15iby-80mj00f4pb.html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mediamarkt.pl/komputery-i-tablety/notebook-asus-f540sa-xx103t" TargetMode="External"/><Relationship Id="rId1" Type="http://schemas.openxmlformats.org/officeDocument/2006/relationships/hyperlink" Target="http://www.euro.com.pl/laptopy-i-netbooki/hp-17-p100nw-e1-6010-4gb-500gb-r2-w10.bhtml" TargetMode="External"/><Relationship Id="rId6" Type="http://schemas.openxmlformats.org/officeDocument/2006/relationships/hyperlink" Target="http://proline.pl/?p=X551CA-RI3N15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mediaexpert.pl/laptopy/laptop-lenovo-ideapad-100-15ibd-80qq006spb-,id-611304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x-kom.pl/p/295913-notebook-laptop-156-dell-inspiron-5551-n3540-8gb-500-dvd-rw-win10.html?_ga=1.267719368.773382989.1436020555" TargetMode="External"/><Relationship Id="rId9" Type="http://schemas.openxmlformats.org/officeDocument/2006/relationships/hyperlink" Target="http://www.komputronik.pl/product/310217/Elektronika/Laptopy_Tablety/DELL_Inspiron_15_5551_1379_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"/>
  <sheetViews>
    <sheetView tabSelected="1" zoomScale="85" zoomScaleNormal="85" workbookViewId="0">
      <selection activeCell="I6" sqref="I5:I6"/>
    </sheetView>
  </sheetViews>
  <sheetFormatPr defaultRowHeight="15" x14ac:dyDescent="0.25"/>
  <cols>
    <col min="1" max="1" width="20.7109375" style="1" bestFit="1" customWidth="1"/>
    <col min="2" max="2" width="18" style="1" bestFit="1" customWidth="1"/>
    <col min="3" max="3" width="29.5703125" style="3" bestFit="1" customWidth="1"/>
    <col min="4" max="5" width="9.85546875" style="3" customWidth="1"/>
    <col min="6" max="6" width="14.42578125" style="3" customWidth="1"/>
    <col min="7" max="7" width="19.7109375" style="3" customWidth="1"/>
    <col min="8" max="8" width="30.42578125" style="3" customWidth="1"/>
    <col min="9" max="9" width="14.5703125" style="3" customWidth="1"/>
    <col min="10" max="10" width="12.7109375" style="3" customWidth="1"/>
    <col min="11" max="11" width="33.140625" style="3" customWidth="1"/>
    <col min="12" max="12" width="23.85546875" style="3" customWidth="1"/>
    <col min="13" max="13" width="13.42578125" style="3" customWidth="1"/>
    <col min="14" max="14" width="17.140625" style="3" customWidth="1"/>
    <col min="15" max="15" width="31.42578125" style="3" customWidth="1"/>
    <col min="16" max="16" width="37" style="3" customWidth="1"/>
    <col min="17" max="17" width="11.85546875" style="3" bestFit="1" customWidth="1"/>
    <col min="18" max="18" width="17.28515625" style="3" customWidth="1"/>
    <col min="19" max="19" width="9.140625" customWidth="1"/>
    <col min="20" max="20" width="18.85546875" customWidth="1"/>
    <col min="21" max="25" width="9.140625" customWidth="1"/>
    <col min="26" max="27" width="11.7109375" customWidth="1"/>
  </cols>
  <sheetData>
    <row r="1" spans="1:29" ht="45" x14ac:dyDescent="0.25">
      <c r="A1" s="10" t="s">
        <v>0</v>
      </c>
      <c r="B1" s="10" t="s">
        <v>13</v>
      </c>
      <c r="C1" s="10" t="s">
        <v>1</v>
      </c>
      <c r="D1" s="10" t="s">
        <v>5</v>
      </c>
      <c r="E1" s="10" t="s">
        <v>117</v>
      </c>
      <c r="F1" s="10" t="s">
        <v>6</v>
      </c>
      <c r="G1" s="10" t="s">
        <v>12</v>
      </c>
      <c r="H1" s="10" t="s">
        <v>2</v>
      </c>
      <c r="I1" s="10" t="s">
        <v>7</v>
      </c>
      <c r="J1" s="10" t="s">
        <v>8</v>
      </c>
      <c r="K1" s="10" t="s">
        <v>3</v>
      </c>
      <c r="L1" s="10" t="s">
        <v>26</v>
      </c>
      <c r="M1" s="10" t="s">
        <v>9</v>
      </c>
      <c r="N1" s="10" t="s">
        <v>4</v>
      </c>
      <c r="O1" s="10" t="s">
        <v>11</v>
      </c>
      <c r="P1" s="10" t="s">
        <v>58</v>
      </c>
      <c r="Q1" s="10" t="s">
        <v>62</v>
      </c>
      <c r="R1" s="10" t="s">
        <v>108</v>
      </c>
      <c r="S1" s="10" t="s">
        <v>109</v>
      </c>
      <c r="T1" s="10" t="s">
        <v>29</v>
      </c>
      <c r="U1" s="10" t="s">
        <v>27</v>
      </c>
      <c r="V1" s="10" t="s">
        <v>42</v>
      </c>
      <c r="W1" s="10" t="s">
        <v>28</v>
      </c>
      <c r="X1" s="10" t="s">
        <v>25</v>
      </c>
      <c r="Y1" s="10" t="s">
        <v>136</v>
      </c>
      <c r="Z1" s="10" t="s">
        <v>111</v>
      </c>
      <c r="AA1" s="10" t="s">
        <v>61</v>
      </c>
      <c r="AB1" s="10" t="s">
        <v>40</v>
      </c>
      <c r="AC1" s="10" t="s">
        <v>32</v>
      </c>
    </row>
    <row r="2" spans="1:29" ht="45" x14ac:dyDescent="0.25">
      <c r="A2" s="2" t="s">
        <v>145</v>
      </c>
      <c r="B2" s="2" t="s">
        <v>19</v>
      </c>
      <c r="C2" s="12" t="s">
        <v>50</v>
      </c>
      <c r="D2" s="6">
        <v>1549</v>
      </c>
      <c r="E2" s="6">
        <v>59.38</v>
      </c>
      <c r="F2" s="6">
        <v>12</v>
      </c>
      <c r="G2" s="9" t="s">
        <v>98</v>
      </c>
      <c r="H2" s="2" t="s">
        <v>93</v>
      </c>
      <c r="I2" s="8" t="s">
        <v>94</v>
      </c>
      <c r="J2" s="6">
        <v>1000</v>
      </c>
      <c r="K2" s="8" t="s">
        <v>66</v>
      </c>
      <c r="L2" s="8" t="s">
        <v>95</v>
      </c>
      <c r="M2" s="6" t="s">
        <v>54</v>
      </c>
      <c r="N2" s="6" t="s">
        <v>65</v>
      </c>
      <c r="O2" s="2" t="s">
        <v>97</v>
      </c>
      <c r="P2" s="2" t="s">
        <v>69</v>
      </c>
      <c r="Q2" s="7" t="s">
        <v>96</v>
      </c>
      <c r="R2" s="7">
        <v>2.5</v>
      </c>
      <c r="S2" s="14">
        <v>94</v>
      </c>
      <c r="T2" s="14">
        <v>50</v>
      </c>
      <c r="U2" s="14">
        <v>85</v>
      </c>
      <c r="V2" s="14">
        <v>80</v>
      </c>
      <c r="W2" s="14">
        <v>29</v>
      </c>
      <c r="X2" s="14">
        <v>100</v>
      </c>
      <c r="Y2" s="14">
        <v>67</v>
      </c>
      <c r="Z2" s="14">
        <v>62.5</v>
      </c>
      <c r="AA2" s="14">
        <v>30</v>
      </c>
      <c r="AB2" s="16">
        <f t="shared" ref="AB2:AB10" si="0">S2*$S$11+T2*$T$11+U2*$U$11+V2*$V$11+W2*$W$11+X2*$X$11+Y2*$Y$11+Z2*$Z$11+AA2*$AA$11</f>
        <v>69.05</v>
      </c>
      <c r="AC2" s="17">
        <v>1</v>
      </c>
    </row>
    <row r="3" spans="1:29" ht="45" x14ac:dyDescent="0.25">
      <c r="A3" s="2" t="s">
        <v>146</v>
      </c>
      <c r="B3" s="2" t="s">
        <v>15</v>
      </c>
      <c r="C3" s="11" t="s">
        <v>44</v>
      </c>
      <c r="D3" s="6">
        <v>1599</v>
      </c>
      <c r="E3" s="6">
        <v>77.489999999999995</v>
      </c>
      <c r="F3" s="9">
        <v>24</v>
      </c>
      <c r="G3" s="9" t="s">
        <v>30</v>
      </c>
      <c r="H3" s="6" t="s">
        <v>101</v>
      </c>
      <c r="I3" s="8" t="s">
        <v>77</v>
      </c>
      <c r="J3" s="6">
        <v>1000</v>
      </c>
      <c r="K3" s="6" t="s">
        <v>66</v>
      </c>
      <c r="L3" s="6" t="s">
        <v>68</v>
      </c>
      <c r="M3" s="6" t="s">
        <v>54</v>
      </c>
      <c r="N3" s="6" t="s">
        <v>65</v>
      </c>
      <c r="O3" s="6" t="s">
        <v>67</v>
      </c>
      <c r="P3" s="2" t="s">
        <v>69</v>
      </c>
      <c r="Q3" s="2" t="s">
        <v>105</v>
      </c>
      <c r="R3" s="2" t="s">
        <v>64</v>
      </c>
      <c r="S3" s="14">
        <v>91</v>
      </c>
      <c r="T3" s="14">
        <v>0</v>
      </c>
      <c r="U3" s="14">
        <v>100</v>
      </c>
      <c r="V3" s="14">
        <v>100</v>
      </c>
      <c r="W3" s="14">
        <v>43</v>
      </c>
      <c r="X3" s="14">
        <v>100</v>
      </c>
      <c r="Y3" s="14">
        <v>34</v>
      </c>
      <c r="Z3" s="14">
        <v>75</v>
      </c>
      <c r="AA3" s="14">
        <v>20</v>
      </c>
      <c r="AB3" s="16">
        <f t="shared" si="0"/>
        <v>68.7</v>
      </c>
      <c r="AC3" s="19">
        <v>2</v>
      </c>
    </row>
    <row r="4" spans="1:29" ht="60" x14ac:dyDescent="0.25">
      <c r="A4" s="2" t="s">
        <v>147</v>
      </c>
      <c r="B4" s="2" t="s">
        <v>23</v>
      </c>
      <c r="C4" s="11" t="s">
        <v>43</v>
      </c>
      <c r="D4" s="6">
        <v>1599</v>
      </c>
      <c r="E4" s="6">
        <v>60.41</v>
      </c>
      <c r="F4" s="6">
        <v>24</v>
      </c>
      <c r="G4" s="6" t="s">
        <v>70</v>
      </c>
      <c r="H4" s="6" t="s">
        <v>90</v>
      </c>
      <c r="I4" s="8" t="s">
        <v>103</v>
      </c>
      <c r="J4" s="6">
        <v>500</v>
      </c>
      <c r="K4" s="6" t="s">
        <v>53</v>
      </c>
      <c r="L4" s="6" t="s">
        <v>16</v>
      </c>
      <c r="M4" s="6" t="s">
        <v>54</v>
      </c>
      <c r="N4" s="6" t="s">
        <v>65</v>
      </c>
      <c r="O4" s="2" t="s">
        <v>57</v>
      </c>
      <c r="P4" s="2" t="s">
        <v>60</v>
      </c>
      <c r="Q4" s="2" t="s">
        <v>104</v>
      </c>
      <c r="R4" s="6">
        <v>2.2000000000000002</v>
      </c>
      <c r="S4" s="14">
        <v>91</v>
      </c>
      <c r="T4" s="14">
        <v>100</v>
      </c>
      <c r="U4" s="14">
        <v>55</v>
      </c>
      <c r="V4" s="14">
        <v>20</v>
      </c>
      <c r="W4" s="14">
        <v>57</v>
      </c>
      <c r="X4" s="14">
        <v>50</v>
      </c>
      <c r="Y4" s="14">
        <v>100</v>
      </c>
      <c r="Z4" s="14">
        <v>100</v>
      </c>
      <c r="AA4" s="14">
        <v>60</v>
      </c>
      <c r="AB4" s="16">
        <f t="shared" si="0"/>
        <v>68.650000000000006</v>
      </c>
      <c r="AC4" s="20">
        <v>3</v>
      </c>
    </row>
    <row r="5" spans="1:29" ht="45" x14ac:dyDescent="0.25">
      <c r="A5" s="2" t="s">
        <v>148</v>
      </c>
      <c r="B5" s="2" t="s">
        <v>14</v>
      </c>
      <c r="C5" s="12" t="s">
        <v>49</v>
      </c>
      <c r="D5" s="6">
        <v>1499</v>
      </c>
      <c r="E5" s="6">
        <v>56.63</v>
      </c>
      <c r="F5" s="9">
        <v>24</v>
      </c>
      <c r="G5" s="9" t="s">
        <v>70</v>
      </c>
      <c r="H5" s="6" t="s">
        <v>90</v>
      </c>
      <c r="I5" s="8" t="s">
        <v>77</v>
      </c>
      <c r="J5" s="6">
        <v>500</v>
      </c>
      <c r="K5" s="2" t="s">
        <v>91</v>
      </c>
      <c r="L5" s="6" t="s">
        <v>16</v>
      </c>
      <c r="M5" s="6" t="s">
        <v>54</v>
      </c>
      <c r="N5" s="6" t="s">
        <v>65</v>
      </c>
      <c r="O5" s="6" t="s">
        <v>67</v>
      </c>
      <c r="P5" s="2" t="s">
        <v>92</v>
      </c>
      <c r="Q5" s="7" t="s">
        <v>107</v>
      </c>
      <c r="R5" s="2">
        <v>2</v>
      </c>
      <c r="S5" s="14">
        <v>97</v>
      </c>
      <c r="T5" s="14">
        <v>100</v>
      </c>
      <c r="U5" s="14">
        <v>55</v>
      </c>
      <c r="V5" s="14">
        <v>20</v>
      </c>
      <c r="W5" s="14">
        <v>86</v>
      </c>
      <c r="X5" s="14">
        <v>50</v>
      </c>
      <c r="Y5" s="14">
        <v>34</v>
      </c>
      <c r="Z5" s="14">
        <v>87.5</v>
      </c>
      <c r="AA5" s="14">
        <v>20</v>
      </c>
      <c r="AB5" s="16">
        <f t="shared" si="0"/>
        <v>64.200000000000017</v>
      </c>
      <c r="AC5" s="15">
        <v>4</v>
      </c>
    </row>
    <row r="6" spans="1:29" ht="60" x14ac:dyDescent="0.25">
      <c r="A6" s="2" t="s">
        <v>149</v>
      </c>
      <c r="B6" s="2" t="s">
        <v>17</v>
      </c>
      <c r="C6" s="12" t="s">
        <v>46</v>
      </c>
      <c r="D6" s="6">
        <v>1499</v>
      </c>
      <c r="E6" s="6">
        <v>90.09</v>
      </c>
      <c r="F6" s="6">
        <v>24</v>
      </c>
      <c r="G6" s="9" t="s">
        <v>70</v>
      </c>
      <c r="H6" s="6" t="s">
        <v>76</v>
      </c>
      <c r="I6" s="6" t="s">
        <v>77</v>
      </c>
      <c r="J6" s="6">
        <v>1000</v>
      </c>
      <c r="K6" s="6" t="s">
        <v>66</v>
      </c>
      <c r="L6" s="2" t="s">
        <v>16</v>
      </c>
      <c r="M6" s="6" t="s">
        <v>54</v>
      </c>
      <c r="N6" s="6" t="s">
        <v>65</v>
      </c>
      <c r="O6" s="2" t="s">
        <v>78</v>
      </c>
      <c r="P6" s="7" t="s">
        <v>79</v>
      </c>
      <c r="Q6" s="7" t="s">
        <v>106</v>
      </c>
      <c r="R6" s="7" t="s">
        <v>80</v>
      </c>
      <c r="S6" s="14">
        <v>97</v>
      </c>
      <c r="T6" s="14">
        <v>100</v>
      </c>
      <c r="U6" s="14">
        <v>40</v>
      </c>
      <c r="V6" s="14">
        <v>20</v>
      </c>
      <c r="W6" s="14">
        <v>100</v>
      </c>
      <c r="X6" s="14">
        <v>100</v>
      </c>
      <c r="Y6" s="14">
        <v>34</v>
      </c>
      <c r="Z6" s="14">
        <v>25</v>
      </c>
      <c r="AA6" s="14">
        <v>40</v>
      </c>
      <c r="AB6" s="16">
        <f t="shared" si="0"/>
        <v>61.600000000000009</v>
      </c>
      <c r="AC6" s="15">
        <v>5</v>
      </c>
    </row>
    <row r="7" spans="1:29" ht="45" x14ac:dyDescent="0.25">
      <c r="A7" s="2" t="s">
        <v>150</v>
      </c>
      <c r="B7" s="2" t="s">
        <v>22</v>
      </c>
      <c r="C7" s="12" t="s">
        <v>47</v>
      </c>
      <c r="D7" s="6">
        <v>1449</v>
      </c>
      <c r="E7" s="6">
        <v>84.99</v>
      </c>
      <c r="F7" s="6">
        <v>24</v>
      </c>
      <c r="G7" s="6" t="s">
        <v>82</v>
      </c>
      <c r="H7" s="6" t="s">
        <v>81</v>
      </c>
      <c r="I7" s="8" t="s">
        <v>77</v>
      </c>
      <c r="J7" s="6">
        <v>500</v>
      </c>
      <c r="K7" s="6" t="s">
        <v>83</v>
      </c>
      <c r="L7" s="6" t="s">
        <v>84</v>
      </c>
      <c r="M7" s="6" t="s">
        <v>54</v>
      </c>
      <c r="N7" s="6" t="s">
        <v>85</v>
      </c>
      <c r="O7" s="2" t="s">
        <v>86</v>
      </c>
      <c r="P7" s="2" t="s">
        <v>69</v>
      </c>
      <c r="Q7" s="2" t="s">
        <v>75</v>
      </c>
      <c r="R7" s="6">
        <v>2.15</v>
      </c>
      <c r="S7" s="14">
        <v>100</v>
      </c>
      <c r="T7" s="14">
        <v>50</v>
      </c>
      <c r="U7" s="14">
        <v>70</v>
      </c>
      <c r="V7" s="14">
        <v>60</v>
      </c>
      <c r="W7" s="14">
        <v>71</v>
      </c>
      <c r="X7" s="14">
        <v>50</v>
      </c>
      <c r="Y7" s="14">
        <v>34</v>
      </c>
      <c r="Z7" s="14">
        <v>12.5</v>
      </c>
      <c r="AA7" s="14">
        <v>20</v>
      </c>
      <c r="AB7" s="16">
        <f t="shared" si="0"/>
        <v>59.050000000000004</v>
      </c>
      <c r="AC7" s="15">
        <v>6</v>
      </c>
    </row>
    <row r="8" spans="1:29" ht="45" x14ac:dyDescent="0.25">
      <c r="A8" s="2" t="s">
        <v>151</v>
      </c>
      <c r="B8" s="2" t="s">
        <v>21</v>
      </c>
      <c r="C8" s="12" t="s">
        <v>48</v>
      </c>
      <c r="D8" s="6">
        <v>1599</v>
      </c>
      <c r="E8" s="6">
        <v>60.41</v>
      </c>
      <c r="F8" s="6">
        <v>24</v>
      </c>
      <c r="G8" s="6" t="s">
        <v>70</v>
      </c>
      <c r="H8" s="6" t="s">
        <v>90</v>
      </c>
      <c r="I8" s="8" t="s">
        <v>77</v>
      </c>
      <c r="J8" s="6">
        <v>500</v>
      </c>
      <c r="K8" s="6" t="s">
        <v>87</v>
      </c>
      <c r="L8" s="6" t="s">
        <v>16</v>
      </c>
      <c r="M8" s="6" t="s">
        <v>54</v>
      </c>
      <c r="N8" s="6" t="s">
        <v>65</v>
      </c>
      <c r="O8" s="2" t="s">
        <v>86</v>
      </c>
      <c r="P8" s="2" t="s">
        <v>88</v>
      </c>
      <c r="Q8" s="2" t="s">
        <v>89</v>
      </c>
      <c r="R8" s="6">
        <v>2.2000000000000002</v>
      </c>
      <c r="S8" s="14">
        <v>91</v>
      </c>
      <c r="T8" s="14">
        <v>100</v>
      </c>
      <c r="U8" s="14">
        <v>55</v>
      </c>
      <c r="V8" s="14">
        <v>20</v>
      </c>
      <c r="W8" s="14">
        <v>57</v>
      </c>
      <c r="X8" s="14">
        <v>50</v>
      </c>
      <c r="Y8" s="14">
        <v>34</v>
      </c>
      <c r="Z8" s="14">
        <v>50</v>
      </c>
      <c r="AA8" s="14">
        <v>30</v>
      </c>
      <c r="AB8" s="16">
        <f t="shared" si="0"/>
        <v>57.350000000000009</v>
      </c>
      <c r="AC8" s="15">
        <v>7</v>
      </c>
    </row>
    <row r="9" spans="1:29" ht="45" x14ac:dyDescent="0.25">
      <c r="A9" s="2" t="s">
        <v>152</v>
      </c>
      <c r="B9" s="2" t="s">
        <v>24</v>
      </c>
      <c r="C9" s="12" t="s">
        <v>51</v>
      </c>
      <c r="D9" s="6">
        <v>1499</v>
      </c>
      <c r="E9" s="6">
        <v>57</v>
      </c>
      <c r="F9" s="6">
        <v>24</v>
      </c>
      <c r="G9" s="6" t="s">
        <v>70</v>
      </c>
      <c r="H9" s="6" t="s">
        <v>90</v>
      </c>
      <c r="I9" s="8" t="s">
        <v>77</v>
      </c>
      <c r="J9" s="6">
        <v>500</v>
      </c>
      <c r="K9" s="6" t="s">
        <v>99</v>
      </c>
      <c r="L9" s="6" t="s">
        <v>16</v>
      </c>
      <c r="M9" s="6" t="s">
        <v>54</v>
      </c>
      <c r="N9" s="6" t="s">
        <v>65</v>
      </c>
      <c r="O9" s="6" t="s">
        <v>67</v>
      </c>
      <c r="P9" s="2" t="s">
        <v>88</v>
      </c>
      <c r="Q9" s="2" t="s">
        <v>100</v>
      </c>
      <c r="R9" s="6">
        <v>2.2000000000000002</v>
      </c>
      <c r="S9" s="14">
        <v>97</v>
      </c>
      <c r="T9" s="14">
        <v>100</v>
      </c>
      <c r="U9" s="14">
        <v>55</v>
      </c>
      <c r="V9" s="14">
        <v>20</v>
      </c>
      <c r="W9" s="14">
        <v>57</v>
      </c>
      <c r="X9" s="14">
        <v>50</v>
      </c>
      <c r="Y9" s="14">
        <v>34</v>
      </c>
      <c r="Z9" s="14">
        <v>37.5</v>
      </c>
      <c r="AA9" s="14">
        <v>30</v>
      </c>
      <c r="AB9" s="16">
        <f t="shared" si="0"/>
        <v>57.300000000000011</v>
      </c>
      <c r="AC9" s="15">
        <v>8</v>
      </c>
    </row>
    <row r="10" spans="1:29" ht="45" x14ac:dyDescent="0.25">
      <c r="A10" s="2" t="s">
        <v>153</v>
      </c>
      <c r="B10" s="2" t="s">
        <v>20</v>
      </c>
      <c r="C10" s="12" t="s">
        <v>45</v>
      </c>
      <c r="D10" s="6">
        <v>1499</v>
      </c>
      <c r="E10" s="6">
        <v>74.95</v>
      </c>
      <c r="F10" s="6">
        <v>24</v>
      </c>
      <c r="G10" s="9" t="s">
        <v>70</v>
      </c>
      <c r="H10" s="6" t="s">
        <v>102</v>
      </c>
      <c r="I10" s="8" t="s">
        <v>77</v>
      </c>
      <c r="J10" s="7">
        <v>500</v>
      </c>
      <c r="K10" s="8" t="s">
        <v>74</v>
      </c>
      <c r="L10" s="2" t="s">
        <v>73</v>
      </c>
      <c r="M10" s="6" t="s">
        <v>71</v>
      </c>
      <c r="N10" s="8" t="s">
        <v>72</v>
      </c>
      <c r="O10" s="2" t="s">
        <v>67</v>
      </c>
      <c r="P10" s="2" t="s">
        <v>69</v>
      </c>
      <c r="Q10" s="7" t="s">
        <v>75</v>
      </c>
      <c r="R10" s="7">
        <v>2.8</v>
      </c>
      <c r="S10" s="14">
        <v>97</v>
      </c>
      <c r="T10" s="14">
        <v>100</v>
      </c>
      <c r="U10" s="14">
        <v>25</v>
      </c>
      <c r="V10" s="14">
        <v>40</v>
      </c>
      <c r="W10" s="14">
        <v>14</v>
      </c>
      <c r="X10" s="14">
        <v>50</v>
      </c>
      <c r="Y10" s="14">
        <v>34</v>
      </c>
      <c r="Z10" s="14">
        <v>12.5</v>
      </c>
      <c r="AA10" s="14">
        <v>40</v>
      </c>
      <c r="AB10" s="16">
        <f t="shared" si="0"/>
        <v>50.000000000000007</v>
      </c>
      <c r="AC10" s="18">
        <v>9</v>
      </c>
    </row>
    <row r="11" spans="1:29" x14ac:dyDescent="0.25">
      <c r="S11" s="5">
        <v>0.2</v>
      </c>
      <c r="T11" s="5">
        <v>0.1</v>
      </c>
      <c r="U11" s="5">
        <v>0.15</v>
      </c>
      <c r="V11" s="5">
        <v>0.15</v>
      </c>
      <c r="W11" s="5">
        <v>0.1</v>
      </c>
      <c r="X11" s="5">
        <v>0.05</v>
      </c>
      <c r="Y11" s="5">
        <v>0.05</v>
      </c>
      <c r="Z11" s="5">
        <v>0.1</v>
      </c>
      <c r="AA11" s="5">
        <v>0.1</v>
      </c>
    </row>
    <row r="14" spans="1:29" x14ac:dyDescent="0.25">
      <c r="H14"/>
      <c r="I14"/>
      <c r="J14"/>
    </row>
    <row r="15" spans="1:29" x14ac:dyDescent="0.25">
      <c r="H15"/>
      <c r="I15"/>
      <c r="J15"/>
    </row>
    <row r="16" spans="1:29" x14ac:dyDescent="0.25">
      <c r="H16"/>
      <c r="I16"/>
      <c r="J16"/>
    </row>
    <row r="17" spans="8:10" x14ac:dyDescent="0.25">
      <c r="H17"/>
      <c r="I17"/>
      <c r="J17"/>
    </row>
    <row r="18" spans="8:10" x14ac:dyDescent="0.25">
      <c r="H18"/>
      <c r="I18"/>
      <c r="J18"/>
    </row>
    <row r="19" spans="8:10" x14ac:dyDescent="0.25">
      <c r="H19"/>
      <c r="I19"/>
      <c r="J19"/>
    </row>
    <row r="20" spans="8:10" x14ac:dyDescent="0.25">
      <c r="H20"/>
      <c r="I20"/>
      <c r="J20"/>
    </row>
  </sheetData>
  <sortState ref="H16:I23">
    <sortCondition descending="1" ref="H16"/>
  </sortState>
  <conditionalFormatting sqref="AC2:AC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C10" r:id="rId1" location="opis"/>
    <hyperlink ref="C6" r:id="rId2"/>
    <hyperlink ref="C8" r:id="rId3"/>
    <hyperlink ref="C4" r:id="rId4"/>
    <hyperlink ref="C3" r:id="rId5"/>
    <hyperlink ref="C7" r:id="rId6"/>
    <hyperlink ref="C5" r:id="rId7"/>
    <hyperlink ref="C2" r:id="rId8"/>
    <hyperlink ref="C9" r:id="rId9"/>
  </hyperlinks>
  <pageMargins left="0.7" right="0.7" top="0.75" bottom="0.75" header="0.3" footer="0.3"/>
  <pageSetup paperSize="9" orientation="portrait" r:id="rId10"/>
  <legacy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59</v>
      </c>
    </row>
    <row r="6" spans="1:1" x14ac:dyDescent="0.25">
      <c r="A6" t="s">
        <v>63</v>
      </c>
    </row>
    <row r="7" spans="1:1" x14ac:dyDescent="0.25">
      <c r="A7" t="s">
        <v>110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135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9" sqref="B9"/>
    </sheetView>
  </sheetViews>
  <sheetFormatPr defaultRowHeight="15" x14ac:dyDescent="0.25"/>
  <sheetData>
    <row r="1" spans="1:2" x14ac:dyDescent="0.25">
      <c r="A1" s="6" t="s">
        <v>41</v>
      </c>
      <c r="B1" s="6" t="s">
        <v>32</v>
      </c>
    </row>
    <row r="2" spans="1:2" x14ac:dyDescent="0.25">
      <c r="A2" s="6">
        <v>69.05</v>
      </c>
      <c r="B2" s="6">
        <v>1</v>
      </c>
    </row>
    <row r="3" spans="1:2" x14ac:dyDescent="0.25">
      <c r="A3" s="6">
        <v>68.7</v>
      </c>
      <c r="B3" s="6">
        <v>2</v>
      </c>
    </row>
    <row r="4" spans="1:2" x14ac:dyDescent="0.25">
      <c r="A4" s="6">
        <v>68.650000000000006</v>
      </c>
      <c r="B4" s="6">
        <v>3</v>
      </c>
    </row>
    <row r="5" spans="1:2" x14ac:dyDescent="0.25">
      <c r="A5" s="6">
        <v>64.200000000000017</v>
      </c>
      <c r="B5" s="6">
        <v>4</v>
      </c>
    </row>
    <row r="6" spans="1:2" x14ac:dyDescent="0.25">
      <c r="A6" s="6">
        <v>61.600000000000009</v>
      </c>
      <c r="B6" s="6">
        <v>5</v>
      </c>
    </row>
    <row r="7" spans="1:2" x14ac:dyDescent="0.25">
      <c r="A7" s="6">
        <v>59.050000000000004</v>
      </c>
      <c r="B7" s="6">
        <v>6</v>
      </c>
    </row>
    <row r="8" spans="1:2" x14ac:dyDescent="0.25">
      <c r="A8" s="6">
        <v>57.350000000000009</v>
      </c>
      <c r="B8" s="6">
        <v>7</v>
      </c>
    </row>
    <row r="9" spans="1:2" x14ac:dyDescent="0.25">
      <c r="A9" s="6">
        <v>57.300000000000011</v>
      </c>
      <c r="B9" s="6">
        <v>8</v>
      </c>
    </row>
    <row r="10" spans="1:2" x14ac:dyDescent="0.25">
      <c r="A10" s="6">
        <v>50.000000000000007</v>
      </c>
      <c r="B10" s="6">
        <v>9</v>
      </c>
    </row>
  </sheetData>
  <autoFilter ref="A1:B1">
    <sortState ref="A2:B10">
      <sortCondition descending="1"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15" sqref="F15"/>
    </sheetView>
  </sheetViews>
  <sheetFormatPr defaultRowHeight="15" x14ac:dyDescent="0.25"/>
  <cols>
    <col min="1" max="1" width="9.7109375" bestFit="1" customWidth="1"/>
    <col min="6" max="6" width="10.5703125" bestFit="1" customWidth="1"/>
  </cols>
  <sheetData>
    <row r="1" spans="1:11" x14ac:dyDescent="0.25">
      <c r="E1">
        <v>1449</v>
      </c>
      <c r="F1" s="4">
        <f>(B$13/E1*100)</f>
        <v>100</v>
      </c>
      <c r="K1" t="s">
        <v>113</v>
      </c>
    </row>
    <row r="2" spans="1:11" x14ac:dyDescent="0.25">
      <c r="E2">
        <v>1499</v>
      </c>
      <c r="F2" s="4">
        <f>(B$13/E2*100)</f>
        <v>96.664442961974657</v>
      </c>
      <c r="K2" t="s">
        <v>114</v>
      </c>
    </row>
    <row r="3" spans="1:11" x14ac:dyDescent="0.25">
      <c r="E3">
        <v>1549</v>
      </c>
      <c r="F3" s="4">
        <f>(B$13/E3*100)</f>
        <v>93.544222078760484</v>
      </c>
      <c r="K3" t="s">
        <v>115</v>
      </c>
    </row>
    <row r="4" spans="1:11" x14ac:dyDescent="0.25">
      <c r="E4">
        <v>1599</v>
      </c>
      <c r="F4" s="4">
        <f>(B$13/E4*100)</f>
        <v>90.619136960600372</v>
      </c>
      <c r="K4" t="s">
        <v>116</v>
      </c>
    </row>
    <row r="12" spans="1:11" x14ac:dyDescent="0.25">
      <c r="A12" t="s">
        <v>38</v>
      </c>
      <c r="B12">
        <f>MAX(Zestawieni!D2:D10)</f>
        <v>1599</v>
      </c>
    </row>
    <row r="13" spans="1:11" x14ac:dyDescent="0.25">
      <c r="A13" t="s">
        <v>112</v>
      </c>
      <c r="B13">
        <f>MIN(Zestawieni!D2:D10)</f>
        <v>1449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E18" sqref="E18"/>
    </sheetView>
  </sheetViews>
  <sheetFormatPr defaultRowHeight="15" x14ac:dyDescent="0.25"/>
  <cols>
    <col min="1" max="1" width="29.42578125" bestFit="1" customWidth="1"/>
    <col min="2" max="2" width="10.140625" bestFit="1" customWidth="1"/>
    <col min="3" max="3" width="7.85546875" bestFit="1" customWidth="1"/>
    <col min="4" max="4" width="5" bestFit="1" customWidth="1"/>
  </cols>
  <sheetData>
    <row r="1" spans="1:12" x14ac:dyDescent="0.25">
      <c r="A1" s="3" t="s">
        <v>2</v>
      </c>
      <c r="B1" s="3" t="s">
        <v>52</v>
      </c>
      <c r="C1" s="3" t="s">
        <v>32</v>
      </c>
      <c r="D1" s="3" t="s">
        <v>33</v>
      </c>
    </row>
    <row r="2" spans="1:12" x14ac:dyDescent="0.25">
      <c r="A2" t="s">
        <v>101</v>
      </c>
      <c r="B2">
        <v>3505</v>
      </c>
      <c r="C2" s="3">
        <v>1</v>
      </c>
      <c r="D2">
        <v>100</v>
      </c>
      <c r="L2" t="s">
        <v>120</v>
      </c>
    </row>
    <row r="3" spans="1:12" x14ac:dyDescent="0.25">
      <c r="A3" t="s">
        <v>93</v>
      </c>
      <c r="B3">
        <v>2634</v>
      </c>
      <c r="C3" s="3">
        <v>2</v>
      </c>
      <c r="D3">
        <f>D2-$J$4</f>
        <v>85</v>
      </c>
      <c r="H3" s="3"/>
      <c r="L3" t="s">
        <v>121</v>
      </c>
    </row>
    <row r="4" spans="1:12" x14ac:dyDescent="0.25">
      <c r="A4" t="s">
        <v>81</v>
      </c>
      <c r="B4">
        <v>2293</v>
      </c>
      <c r="C4" s="3">
        <v>3</v>
      </c>
      <c r="D4">
        <f t="shared" ref="D4:D7" si="0">D3-$J$4</f>
        <v>70</v>
      </c>
      <c r="H4">
        <f>D2/MAX(C2:C19)</f>
        <v>16.666666666666668</v>
      </c>
      <c r="I4" s="3" t="s">
        <v>126</v>
      </c>
      <c r="J4" s="3">
        <v>15</v>
      </c>
      <c r="L4" t="s">
        <v>122</v>
      </c>
    </row>
    <row r="5" spans="1:12" x14ac:dyDescent="0.25">
      <c r="A5" t="s">
        <v>90</v>
      </c>
      <c r="B5">
        <v>1972</v>
      </c>
      <c r="C5" s="3">
        <v>4</v>
      </c>
      <c r="D5">
        <f t="shared" si="0"/>
        <v>55</v>
      </c>
      <c r="L5" t="s">
        <v>123</v>
      </c>
    </row>
    <row r="6" spans="1:12" x14ac:dyDescent="0.25">
      <c r="A6" t="s">
        <v>76</v>
      </c>
      <c r="B6">
        <v>1902</v>
      </c>
      <c r="C6" s="3">
        <v>5</v>
      </c>
      <c r="D6">
        <f t="shared" si="0"/>
        <v>40</v>
      </c>
      <c r="L6" t="s">
        <v>124</v>
      </c>
    </row>
    <row r="7" spans="1:12" x14ac:dyDescent="0.25">
      <c r="A7" t="s">
        <v>102</v>
      </c>
      <c r="B7">
        <v>838</v>
      </c>
      <c r="C7" s="3">
        <v>6</v>
      </c>
      <c r="D7">
        <f t="shared" si="0"/>
        <v>25</v>
      </c>
      <c r="L7" t="s">
        <v>125</v>
      </c>
    </row>
    <row r="8" spans="1:12" x14ac:dyDescent="0.25">
      <c r="L8" t="s">
        <v>127</v>
      </c>
    </row>
  </sheetData>
  <sortState ref="A14:B19">
    <sortCondition descending="1" ref="B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K8" sqref="K8"/>
    </sheetView>
  </sheetViews>
  <sheetFormatPr defaultRowHeight="15" x14ac:dyDescent="0.25"/>
  <cols>
    <col min="1" max="1" width="43.28515625" bestFit="1" customWidth="1"/>
    <col min="2" max="2" width="10.5703125" bestFit="1" customWidth="1"/>
  </cols>
  <sheetData>
    <row r="1" spans="1:11" x14ac:dyDescent="0.25">
      <c r="A1" s="3" t="s">
        <v>34</v>
      </c>
      <c r="B1" s="3" t="s">
        <v>128</v>
      </c>
      <c r="C1" s="3" t="s">
        <v>32</v>
      </c>
      <c r="D1" s="3" t="s">
        <v>31</v>
      </c>
    </row>
    <row r="2" spans="1:11" x14ac:dyDescent="0.25">
      <c r="A2" s="3" t="s">
        <v>68</v>
      </c>
      <c r="B2" s="3">
        <v>559</v>
      </c>
      <c r="C2" s="3">
        <v>1</v>
      </c>
      <c r="D2" s="3">
        <v>100</v>
      </c>
      <c r="K2" t="s">
        <v>129</v>
      </c>
    </row>
    <row r="3" spans="1:11" x14ac:dyDescent="0.25">
      <c r="A3" s="3" t="s">
        <v>95</v>
      </c>
      <c r="B3" s="3">
        <v>554</v>
      </c>
      <c r="C3" s="3">
        <v>2</v>
      </c>
      <c r="D3" s="3">
        <v>80</v>
      </c>
      <c r="K3" t="s">
        <v>130</v>
      </c>
    </row>
    <row r="4" spans="1:11" x14ac:dyDescent="0.25">
      <c r="A4" s="3" t="s">
        <v>84</v>
      </c>
      <c r="B4" s="3">
        <v>452</v>
      </c>
      <c r="C4" s="3">
        <v>3</v>
      </c>
      <c r="D4" s="3">
        <v>60</v>
      </c>
      <c r="K4" t="s">
        <v>131</v>
      </c>
    </row>
    <row r="5" spans="1:11" x14ac:dyDescent="0.25">
      <c r="A5" s="3" t="s">
        <v>73</v>
      </c>
      <c r="B5" s="3">
        <v>296</v>
      </c>
      <c r="C5" s="3">
        <v>4</v>
      </c>
      <c r="D5" s="3">
        <v>40</v>
      </c>
      <c r="K5" t="s">
        <v>132</v>
      </c>
    </row>
    <row r="6" spans="1:11" x14ac:dyDescent="0.25">
      <c r="A6" s="3" t="s">
        <v>16</v>
      </c>
      <c r="B6" s="3">
        <v>200</v>
      </c>
      <c r="C6" s="3">
        <v>5</v>
      </c>
      <c r="D6" s="3">
        <v>20</v>
      </c>
      <c r="K6" t="s">
        <v>133</v>
      </c>
    </row>
    <row r="7" spans="1:11" x14ac:dyDescent="0.25">
      <c r="K7" t="s">
        <v>134</v>
      </c>
    </row>
  </sheetData>
  <sortState ref="A2:D6">
    <sortCondition descending="1" ref="B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38" sqref="B38"/>
    </sheetView>
  </sheetViews>
  <sheetFormatPr defaultRowHeight="15" x14ac:dyDescent="0.25"/>
  <sheetData>
    <row r="1" spans="1:3" x14ac:dyDescent="0.25">
      <c r="A1" t="s">
        <v>35</v>
      </c>
      <c r="B1" t="s">
        <v>36</v>
      </c>
      <c r="C1" t="s">
        <v>31</v>
      </c>
    </row>
    <row r="2" spans="1:3" x14ac:dyDescent="0.25">
      <c r="A2">
        <v>1.9</v>
      </c>
      <c r="B2">
        <v>1</v>
      </c>
      <c r="C2">
        <v>100</v>
      </c>
    </row>
    <row r="3" spans="1:3" x14ac:dyDescent="0.25">
      <c r="A3">
        <v>2</v>
      </c>
      <c r="B3">
        <v>2</v>
      </c>
      <c r="C3" s="4">
        <f t="shared" ref="C3:C8" si="0">C2-$C$10</f>
        <v>85.714285714285708</v>
      </c>
    </row>
    <row r="4" spans="1:3" x14ac:dyDescent="0.25">
      <c r="A4">
        <v>2.15</v>
      </c>
      <c r="B4">
        <v>3</v>
      </c>
      <c r="C4" s="4">
        <f t="shared" si="0"/>
        <v>71.428571428571416</v>
      </c>
    </row>
    <row r="5" spans="1:3" x14ac:dyDescent="0.25">
      <c r="A5">
        <v>2.2000000000000002</v>
      </c>
      <c r="B5">
        <v>4</v>
      </c>
      <c r="C5" s="4">
        <f t="shared" si="0"/>
        <v>57.142857142857132</v>
      </c>
    </row>
    <row r="6" spans="1:3" x14ac:dyDescent="0.25">
      <c r="A6">
        <v>2.2999999999999998</v>
      </c>
      <c r="B6">
        <v>5</v>
      </c>
      <c r="C6" s="4">
        <f t="shared" si="0"/>
        <v>42.857142857142847</v>
      </c>
    </row>
    <row r="7" spans="1:3" x14ac:dyDescent="0.25">
      <c r="A7">
        <v>2.5</v>
      </c>
      <c r="B7">
        <v>6</v>
      </c>
      <c r="C7" s="4">
        <f t="shared" si="0"/>
        <v>28.571428571428562</v>
      </c>
    </row>
    <row r="8" spans="1:3" x14ac:dyDescent="0.25">
      <c r="A8">
        <v>2.8</v>
      </c>
      <c r="B8">
        <v>7</v>
      </c>
      <c r="C8" s="4">
        <f t="shared" si="0"/>
        <v>14.285714285714276</v>
      </c>
    </row>
    <row r="10" spans="1:3" x14ac:dyDescent="0.25">
      <c r="C10">
        <f>100/7</f>
        <v>14.285714285714286</v>
      </c>
    </row>
  </sheetData>
  <autoFilter ref="A1:C1">
    <sortState ref="A2:C11">
      <sortCondition ref="A1"/>
    </sortState>
  </autoFilter>
  <sortState ref="A14:A22">
    <sortCondition ref="A1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H31" sqref="H31"/>
    </sheetView>
  </sheetViews>
  <sheetFormatPr defaultRowHeight="15" x14ac:dyDescent="0.25"/>
  <cols>
    <col min="1" max="1" width="12.140625" bestFit="1" customWidth="1"/>
  </cols>
  <sheetData>
    <row r="1" spans="1:3" x14ac:dyDescent="0.25">
      <c r="A1" t="s">
        <v>37</v>
      </c>
      <c r="B1" t="s">
        <v>36</v>
      </c>
      <c r="C1" t="s">
        <v>31</v>
      </c>
    </row>
    <row r="2" spans="1:3" x14ac:dyDescent="0.25">
      <c r="A2" t="s">
        <v>18</v>
      </c>
      <c r="B2">
        <v>1</v>
      </c>
      <c r="C2">
        <v>100</v>
      </c>
    </row>
    <row r="3" spans="1:3" x14ac:dyDescent="0.25">
      <c r="A3" t="s">
        <v>10</v>
      </c>
      <c r="B3">
        <v>2</v>
      </c>
      <c r="C3">
        <v>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3" sqref="C3"/>
    </sheetView>
  </sheetViews>
  <sheetFormatPr defaultRowHeight="15" x14ac:dyDescent="0.25"/>
  <cols>
    <col min="1" max="1" width="23.7109375" bestFit="1" customWidth="1"/>
  </cols>
  <sheetData>
    <row r="1" spans="1:7" x14ac:dyDescent="0.25">
      <c r="A1" t="s">
        <v>37</v>
      </c>
      <c r="B1" t="s">
        <v>36</v>
      </c>
      <c r="C1" t="s">
        <v>31</v>
      </c>
    </row>
    <row r="2" spans="1:7" x14ac:dyDescent="0.25">
      <c r="A2" t="s">
        <v>104</v>
      </c>
      <c r="B2">
        <v>1</v>
      </c>
      <c r="C2">
        <v>100</v>
      </c>
      <c r="G2">
        <f>100/8</f>
        <v>12.5</v>
      </c>
    </row>
    <row r="3" spans="1:7" x14ac:dyDescent="0.25">
      <c r="A3" t="s">
        <v>107</v>
      </c>
      <c r="B3">
        <v>2</v>
      </c>
      <c r="C3">
        <f>C2-$G$2</f>
        <v>87.5</v>
      </c>
    </row>
    <row r="4" spans="1:7" x14ac:dyDescent="0.25">
      <c r="A4" t="s">
        <v>105</v>
      </c>
      <c r="B4">
        <v>3</v>
      </c>
      <c r="C4">
        <f t="shared" ref="C4:C9" si="0">C3-$G$2</f>
        <v>75</v>
      </c>
    </row>
    <row r="5" spans="1:7" x14ac:dyDescent="0.25">
      <c r="A5" t="s">
        <v>96</v>
      </c>
      <c r="B5">
        <v>4</v>
      </c>
      <c r="C5">
        <f t="shared" si="0"/>
        <v>62.5</v>
      </c>
    </row>
    <row r="6" spans="1:7" x14ac:dyDescent="0.25">
      <c r="A6" t="s">
        <v>89</v>
      </c>
      <c r="B6">
        <v>5</v>
      </c>
      <c r="C6">
        <f t="shared" si="0"/>
        <v>50</v>
      </c>
    </row>
    <row r="7" spans="1:7" x14ac:dyDescent="0.25">
      <c r="A7" t="s">
        <v>100</v>
      </c>
      <c r="B7">
        <v>6</v>
      </c>
      <c r="C7">
        <f t="shared" si="0"/>
        <v>37.5</v>
      </c>
    </row>
    <row r="8" spans="1:7" x14ac:dyDescent="0.25">
      <c r="A8" t="s">
        <v>106</v>
      </c>
      <c r="B8">
        <v>7</v>
      </c>
      <c r="C8">
        <f t="shared" si="0"/>
        <v>25</v>
      </c>
    </row>
    <row r="9" spans="1:7" x14ac:dyDescent="0.25">
      <c r="A9" t="s">
        <v>75</v>
      </c>
      <c r="B9">
        <v>8</v>
      </c>
      <c r="C9">
        <f t="shared" si="0"/>
        <v>12.5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38" sqref="A38"/>
    </sheetView>
  </sheetViews>
  <sheetFormatPr defaultRowHeight="15" x14ac:dyDescent="0.25"/>
  <cols>
    <col min="1" max="1" width="28.7109375" customWidth="1"/>
  </cols>
  <sheetData>
    <row r="1" spans="1:2" x14ac:dyDescent="0.25">
      <c r="A1" t="s">
        <v>138</v>
      </c>
      <c r="B1" s="13">
        <v>20</v>
      </c>
    </row>
    <row r="2" spans="1:2" x14ac:dyDescent="0.25">
      <c r="A2" t="s">
        <v>139</v>
      </c>
      <c r="B2">
        <v>10</v>
      </c>
    </row>
    <row r="3" spans="1:2" x14ac:dyDescent="0.25">
      <c r="A3" t="s">
        <v>140</v>
      </c>
      <c r="B3" s="13">
        <v>20</v>
      </c>
    </row>
    <row r="4" spans="1:2" x14ac:dyDescent="0.25">
      <c r="A4" t="s">
        <v>144</v>
      </c>
      <c r="B4">
        <v>10</v>
      </c>
    </row>
    <row r="5" spans="1:2" x14ac:dyDescent="0.25">
      <c r="A5" t="s">
        <v>141</v>
      </c>
      <c r="B5" s="13">
        <v>10</v>
      </c>
    </row>
    <row r="6" spans="1:2" x14ac:dyDescent="0.25">
      <c r="A6" t="s">
        <v>142</v>
      </c>
      <c r="B6" s="13">
        <v>10</v>
      </c>
    </row>
    <row r="7" spans="1:2" x14ac:dyDescent="0.25">
      <c r="A7" t="s">
        <v>143</v>
      </c>
      <c r="B7" s="13">
        <v>20</v>
      </c>
    </row>
    <row r="8" spans="1:2" x14ac:dyDescent="0.25">
      <c r="A8" t="s">
        <v>39</v>
      </c>
      <c r="B8" s="1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Zestawieni</vt:lpstr>
      <vt:lpstr>Suma_ranking</vt:lpstr>
      <vt:lpstr>Cena</vt:lpstr>
      <vt:lpstr>Procesor</vt:lpstr>
      <vt:lpstr>Karta graf</vt:lpstr>
      <vt:lpstr>Waga</vt:lpstr>
      <vt:lpstr>Dysk</vt:lpstr>
      <vt:lpstr>Bateria</vt:lpstr>
      <vt:lpstr>Dodatkowe</vt:lpstr>
      <vt:lpstr>Intrukcja_testu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A56N2ZZ</dc:creator>
  <cp:lastModifiedBy>Korodak</cp:lastModifiedBy>
  <dcterms:created xsi:type="dcterms:W3CDTF">2015-05-03T09:24:29Z</dcterms:created>
  <dcterms:modified xsi:type="dcterms:W3CDTF">2016-05-04T20:49:07Z</dcterms:modified>
</cp:coreProperties>
</file>